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5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<sst xmlns="http://schemas.openxmlformats.org/spreadsheetml/2006/main" count="42" uniqueCount="42">
  <si>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PRAZOS LEGAIS</t>
  </si>
  <si>
    <t>DATA EXATA</t>
  </si>
  <si>
    <t>DIAS ANTES POSSE</t>
  </si>
  <si>
    <t>EDITAL DE CONVOCAÇÃO PARA ELEIÇÃO</t>
  </si>
  <si>
    <t>60 DIAS ANTES DA POSSE (DRT - ACORDO)</t>
  </si>
  <si>
    <t>FORMAÇÃO DA COMISSÃO ELEITORAL</t>
  </si>
  <si>
    <t>55 DIAS ANTES DO TÉRMINO DO MANDATO</t>
  </si>
  <si>
    <t>ENVIAR CÓPIA DO EDITAL DE CONVOCAÇÃO AO SINDICATO</t>
  </si>
  <si>
    <t>5 DIAS APÓS A CONVOCAÇÃO DA ELEIÇÃO</t>
  </si>
  <si>
    <t>INÍCIO INSCRIÇÕES CANDIDATOS</t>
  </si>
  <si>
    <t>20 DIAS ANTES DA ELEIÇÃO (ACORDO)</t>
  </si>
  <si>
    <t>PUBLICAÇÃO EDITAL DE INSCRIÇÃO DE CANDIDATOS</t>
  </si>
  <si>
    <t>45 DIAS ANTES DO TÉRMINO DO MANDATO</t>
  </si>
  <si>
    <t>TÉRMINO INSCRIÇÕES CANDIDATOS</t>
  </si>
  <si>
    <t>6 DIAS ANTES DA ELEIÇÃO (ACORDO)</t>
  </si>
  <si>
    <t>RETIRADA DO EDITAL DE INSCRIÇÕES</t>
  </si>
  <si>
    <t>DIA SEGUINTE AO ENCERRAMNETO DAS INSCRIÇÕES</t>
  </si>
  <si>
    <t>RETIRADA DO EDITAL DE CONVOCAÇÃO</t>
  </si>
  <si>
    <t>NO DIA DA ELEIÇÃO (DRT - ACORDO)</t>
  </si>
  <si>
    <t>REALIZAÇÃO DA ELEIÇÃO (VOTAÇÃO)</t>
  </si>
  <si>
    <t>30 DIAS ANTES DO TÉRMINO DO MANDATO ANTERIOR</t>
  </si>
  <si>
    <t>REALIZAÇÃO DA APURAÇÃO</t>
  </si>
  <si>
    <t>MESMO DIA DA ELEIÇÃO</t>
  </si>
  <si>
    <t>RESULTADO DA ELEIÇÃO - ATA DA ELEIÇÃO</t>
  </si>
  <si>
    <t>1 DIA APÓS A APURAÇÃO</t>
  </si>
  <si>
    <t>CURSO PARA CIPEIROS (DATA MÍNIMA)</t>
  </si>
  <si>
    <t>DEPOIS DA ELEIÇÃO</t>
  </si>
  <si>
    <t>COMUNICAR AO SINDICATO DO RESULTADO E DATA POSSE</t>
  </si>
  <si>
    <t>15 DIAS APÓS A ELEIÇÃO (ACORDO)</t>
  </si>
  <si>
    <t>CURSO PARA CIPEIROS (DATA MÁXIMA)</t>
  </si>
  <si>
    <t>ANTES DA POSSE</t>
  </si>
  <si>
    <t>TÉRMINO DO MANDATO ANTERIOR</t>
  </si>
  <si>
    <t>1 ANO DEPOIS DA POSSE MANDATO ANTERIOR</t>
  </si>
  <si>
    <t>REALIZAÇÃO DA POSSE - ATA DE POSSE NOVOS MEMBROS</t>
  </si>
  <si>
    <t>1º DIA DEPOIS DO MANADATO ANTERIOR</t>
  </si>
  <si>
    <t>ORGANIZAÇÃO DO CALENDÁRIO REUNIÕES MENSAIS</t>
  </si>
  <si>
    <t>NA REUNIÃO DA POSSE</t>
  </si>
  <si>
    <t>REGISTRO DA CIPA DA DRT</t>
  </si>
  <si>
    <t>ATÉ 10 DIAS DEPOIS DA POSSE</t>
  </si>
  <si>
    <r>
      <t xml:space="preserve">DATA DA POSSE DA </t>
    </r>
    <r>
      <rPr>
        <b/>
        <u val="single"/>
        <sz val="9"/>
        <color indexed="10"/>
        <rFont val="Arial"/>
        <family val="2"/>
      </rPr>
      <t>ATUAL</t>
    </r>
    <r>
      <rPr>
        <b/>
        <sz val="9"/>
        <rFont val="Arial"/>
        <family val="2"/>
      </rPr>
      <t xml:space="preserve"> GESTÃO DA CIPA</t>
    </r>
  </si>
  <si>
    <t xml:space="preserve"> *** DATA CORRIGIDA</t>
  </si>
  <si>
    <t xml:space="preserve">               CALENDÁRIO PROCESSO ELEITORAL CIPA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</si>
</sst>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dd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11"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26"/>
      <name val="Arial"/>
      <family val="2"/>
    </font>
    <font>
      <b/>
      <sz val="5"/>
      <name val="Arial"/>
      <family val="2"/>
    </font>
    <font>
      <b/>
      <sz val="26"/>
      <name val="Comic Sans MS"/>
      <family val="4"/>
    </font>
    <font>
      <b/>
      <sz val="24"/>
      <color indexed="10"/>
      <name val="Arial"/>
      <family val="2"/>
    </font>
    <font>
      <b/>
      <sz val="9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14" fontId="1" fillId="0" borderId="4" xfId="0" applyNumberFormat="1" applyFont="1" applyBorder="1" applyAlignment="1" applyProtection="1">
      <alignment horizontal="center" vertical="center" wrapText="1"/>
      <protection/>
    </xf>
    <xf numFmtId="170" fontId="1" fillId="0" borderId="5" xfId="0" applyNumberFormat="1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14" fontId="1" fillId="0" borderId="8" xfId="0" applyNumberFormat="1" applyFont="1" applyBorder="1" applyAlignment="1" applyProtection="1">
      <alignment horizontal="center" vertical="center" wrapText="1"/>
      <protection/>
    </xf>
    <xf numFmtId="170" fontId="1" fillId="0" borderId="9" xfId="0" applyNumberFormat="1" applyFont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4" fontId="1" fillId="0" borderId="13" xfId="0" applyNumberFormat="1" applyFont="1" applyBorder="1" applyAlignment="1" applyProtection="1">
      <alignment horizontal="center" vertical="center" wrapText="1"/>
      <protection/>
    </xf>
    <xf numFmtId="170" fontId="1" fillId="0" borderId="14" xfId="0" applyNumberFormat="1" applyFont="1" applyBorder="1" applyAlignment="1" applyProtection="1">
      <alignment horizontal="center" vertical="center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1" fontId="5" fillId="3" borderId="1" xfId="0" applyNumberFormat="1" applyFont="1" applyFill="1" applyBorder="1" applyAlignment="1" applyProtection="1">
      <alignment horizontal="center" vertical="center" wrapText="1"/>
      <protection/>
    </xf>
    <xf numFmtId="14" fontId="2" fillId="3" borderId="4" xfId="0" applyNumberFormat="1" applyFont="1" applyFill="1" applyBorder="1" applyAlignment="1" applyProtection="1">
      <alignment horizontal="center" vertical="center" wrapText="1"/>
      <protection/>
    </xf>
    <xf numFmtId="170" fontId="2" fillId="3" borderId="16" xfId="0" applyNumberFormat="1" applyFont="1" applyFill="1" applyBorder="1" applyAlignment="1" applyProtection="1">
      <alignment horizontal="center" vertical="center" wrapText="1"/>
      <protection/>
    </xf>
    <xf numFmtId="1" fontId="1" fillId="3" borderId="5" xfId="0" applyNumberFormat="1" applyFont="1" applyFill="1" applyBorder="1" applyAlignment="1" applyProtection="1">
      <alignment horizontal="center" vertical="center" wrapText="1"/>
      <protection/>
    </xf>
    <xf numFmtId="14" fontId="2" fillId="3" borderId="8" xfId="0" applyNumberFormat="1" applyFont="1" applyFill="1" applyBorder="1" applyAlignment="1" applyProtection="1">
      <alignment horizontal="center" vertical="center" wrapText="1"/>
      <protection/>
    </xf>
    <xf numFmtId="170" fontId="2" fillId="3" borderId="17" xfId="0" applyNumberFormat="1" applyFont="1" applyFill="1" applyBorder="1" applyAlignment="1" applyProtection="1">
      <alignment horizontal="center" vertical="center" wrapText="1"/>
      <protection/>
    </xf>
    <xf numFmtId="1" fontId="1" fillId="3" borderId="9" xfId="0" applyNumberFormat="1" applyFont="1" applyFill="1" applyBorder="1" applyAlignment="1" applyProtection="1">
      <alignment horizontal="center" vertical="center" wrapText="1"/>
      <protection/>
    </xf>
    <xf numFmtId="14" fontId="2" fillId="3" borderId="13" xfId="0" applyNumberFormat="1" applyFont="1" applyFill="1" applyBorder="1" applyAlignment="1" applyProtection="1">
      <alignment horizontal="center" vertical="center" wrapText="1"/>
      <protection/>
    </xf>
    <xf numFmtId="170" fontId="2" fillId="3" borderId="18" xfId="0" applyNumberFormat="1" applyFont="1" applyFill="1" applyBorder="1" applyAlignment="1" applyProtection="1">
      <alignment horizontal="center" vertical="center" wrapText="1"/>
      <protection/>
    </xf>
    <xf numFmtId="1" fontId="1" fillId="3" borderId="14" xfId="0" applyNumberFormat="1" applyFont="1" applyFill="1" applyBorder="1" applyAlignment="1" applyProtection="1">
      <alignment horizontal="center" vertical="center" wrapText="1"/>
      <protection/>
    </xf>
    <xf numFmtId="14" fontId="1" fillId="0" borderId="19" xfId="0" applyNumberFormat="1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Fill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vertical="center" wrapText="1"/>
      <protection/>
    </xf>
    <xf numFmtId="0" fontId="6" fillId="2" borderId="20" xfId="0" applyFont="1" applyFill="1" applyBorder="1" applyAlignment="1" applyProtection="1">
      <alignment vertical="center" wrapText="1"/>
      <protection/>
    </xf>
    <xf numFmtId="0" fontId="6" fillId="2" borderId="21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4" fontId="2" fillId="0" borderId="1" xfId="0" applyNumberFormat="1" applyFont="1" applyBorder="1" applyAlignment="1" applyProtection="1">
      <alignment horizontal="center" vertical="center" wrapText="1"/>
      <protection/>
    </xf>
    <xf numFmtId="14" fontId="10" fillId="3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180975</xdr:rowOff>
    </xdr:from>
    <xdr:to>
      <xdr:col>2</xdr:col>
      <xdr:colOff>314325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86125" y="790575"/>
          <a:ext cx="26670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tabSelected="1" zoomScale="50" zoomScaleNormal="50" workbookViewId="0" topLeftCell="B1">
      <selection activeCell="G1" sqref="G1"/>
    </sheetView>
  </sheetViews>
  <sheetFormatPr defaultColWidth="9.00390625" defaultRowHeight="14.25"/>
  <cols>
    <col min="1" max="1" width="2.50390625" style="0" customWidth="1"/>
    <col min="2" max="2" width="40.00390625" style="0" bestFit="1" customWidth="1"/>
    <col min="3" max="3" width="34.625" style="0" bestFit="1" customWidth="1"/>
    <col min="4" max="4" width="9.00390625" style="0" bestFit="1" customWidth="1"/>
    <col min="5" max="5" width="10.375" style="0" bestFit="1" customWidth="1"/>
    <col min="6" max="6" width="11.00390625" style="0" bestFit="1" customWidth="1"/>
    <col min="7" max="7" width="14.125" style="0" bestFit="1" customWidth="1"/>
    <col min="8" max="8" width="9.25390625" style="0" bestFit="1" customWidth="1"/>
  </cols>
  <sheetData>
    <row r="1" ht="48" customHeight="1" thickBot="1"/>
    <row r="2" spans="2:8" s="1" customFormat="1" ht="31.5" thickBot="1" thickTop="1">
      <c r="B2" s="27" t="s">
        <v>39</v>
      </c>
      <c r="C2" s="26">
        <v>38635</v>
      </c>
      <c r="D2" s="38"/>
      <c r="E2" s="39"/>
      <c r="F2" s="39"/>
      <c r="G2" s="39"/>
      <c r="H2" s="39"/>
    </row>
    <row r="3" spans="2:8" s="2" customFormat="1" ht="4.5" customHeight="1" thickBot="1" thickTop="1">
      <c r="B3" s="3"/>
      <c r="C3" s="4"/>
      <c r="D3" s="5"/>
      <c r="E3" s="6"/>
      <c r="F3" s="5"/>
      <c r="G3" s="7"/>
      <c r="H3" s="8"/>
    </row>
    <row r="4" spans="2:8" s="9" customFormat="1" ht="33.75" customHeight="1" thickBot="1" thickTop="1">
      <c r="B4" s="40" t="s">
        <v>41</v>
      </c>
      <c r="C4" s="41"/>
      <c r="D4" s="41"/>
      <c r="E4" s="41"/>
      <c r="F4" s="41"/>
      <c r="G4" s="41"/>
      <c r="H4" s="42"/>
    </row>
    <row r="5" spans="4:8" s="7" customFormat="1" ht="4.5" customHeight="1" thickBot="1" thickTop="1">
      <c r="D5" s="43"/>
      <c r="E5" s="43"/>
      <c r="F5" s="43"/>
      <c r="G5" s="43"/>
      <c r="H5" s="43"/>
    </row>
    <row r="6" spans="2:8" s="9" customFormat="1" ht="21.75" customHeight="1" thickBot="1" thickTop="1">
      <c r="B6"/>
      <c r="C6" s="10" t="s">
        <v>0</v>
      </c>
      <c r="D6" s="44" t="s">
        <v>1</v>
      </c>
      <c r="E6" s="44"/>
      <c r="F6" s="45" t="s">
        <v>40</v>
      </c>
      <c r="G6" s="45"/>
      <c r="H6" s="28" t="s">
        <v>2</v>
      </c>
    </row>
    <row r="7" spans="2:8" s="1" customFormat="1" ht="21" customHeight="1" thickTop="1">
      <c r="B7" s="11" t="s">
        <v>3</v>
      </c>
      <c r="C7" s="12" t="s">
        <v>4</v>
      </c>
      <c r="D7" s="13">
        <f>$D22-60</f>
        <v>38940.25</v>
      </c>
      <c r="E7" s="14">
        <f aca="true" t="shared" si="0" ref="E7:E24">WEEKDAY(D7)</f>
        <v>6</v>
      </c>
      <c r="F7" s="29">
        <f aca="true" t="shared" si="1" ref="F7:F24">IF(E7=7,D7-1,IF(E7=1,D7-2,D7))</f>
        <v>38940.25</v>
      </c>
      <c r="G7" s="30">
        <f aca="true" t="shared" si="2" ref="G7:G24">WEEKDAY(F7)</f>
        <v>6</v>
      </c>
      <c r="H7" s="31">
        <f aca="true" t="shared" si="3" ref="H7:H24">F7-$F$22</f>
        <v>-60</v>
      </c>
    </row>
    <row r="8" spans="2:8" s="1" customFormat="1" ht="21" customHeight="1">
      <c r="B8" s="15" t="s">
        <v>5</v>
      </c>
      <c r="C8" s="16" t="s">
        <v>6</v>
      </c>
      <c r="D8" s="17">
        <f>$D21-55</f>
        <v>38944.25</v>
      </c>
      <c r="E8" s="18">
        <f t="shared" si="0"/>
        <v>3</v>
      </c>
      <c r="F8" s="32">
        <f t="shared" si="1"/>
        <v>38944.25</v>
      </c>
      <c r="G8" s="33">
        <f t="shared" si="2"/>
        <v>3</v>
      </c>
      <c r="H8" s="34">
        <f t="shared" si="3"/>
        <v>-56</v>
      </c>
    </row>
    <row r="9" spans="2:8" s="1" customFormat="1" ht="21" customHeight="1">
      <c r="B9" s="15" t="s">
        <v>7</v>
      </c>
      <c r="C9" s="16" t="s">
        <v>8</v>
      </c>
      <c r="D9" s="17">
        <f>D7+5</f>
        <v>38945.25</v>
      </c>
      <c r="E9" s="18">
        <f t="shared" si="0"/>
        <v>4</v>
      </c>
      <c r="F9" s="32">
        <f t="shared" si="1"/>
        <v>38945.25</v>
      </c>
      <c r="G9" s="33">
        <f t="shared" si="2"/>
        <v>4</v>
      </c>
      <c r="H9" s="34">
        <f t="shared" si="3"/>
        <v>-55</v>
      </c>
    </row>
    <row r="10" spans="2:8" s="1" customFormat="1" ht="21" customHeight="1">
      <c r="B10" s="15" t="s">
        <v>9</v>
      </c>
      <c r="C10" s="19" t="s">
        <v>10</v>
      </c>
      <c r="D10" s="17">
        <f>$D15-20</f>
        <v>38949.25</v>
      </c>
      <c r="E10" s="18">
        <f t="shared" si="0"/>
        <v>1</v>
      </c>
      <c r="F10" s="32">
        <f t="shared" si="1"/>
        <v>38947.25</v>
      </c>
      <c r="G10" s="33">
        <f t="shared" si="2"/>
        <v>6</v>
      </c>
      <c r="H10" s="34">
        <f t="shared" si="3"/>
        <v>-53</v>
      </c>
    </row>
    <row r="11" spans="2:8" s="1" customFormat="1" ht="21" customHeight="1">
      <c r="B11" s="15" t="s">
        <v>11</v>
      </c>
      <c r="C11" s="16" t="s">
        <v>12</v>
      </c>
      <c r="D11" s="17">
        <f>$D21-45</f>
        <v>38954.25</v>
      </c>
      <c r="E11" s="18">
        <f t="shared" si="0"/>
        <v>6</v>
      </c>
      <c r="F11" s="32">
        <f t="shared" si="1"/>
        <v>38954.25</v>
      </c>
      <c r="G11" s="33">
        <f t="shared" si="2"/>
        <v>6</v>
      </c>
      <c r="H11" s="34">
        <f t="shared" si="3"/>
        <v>-46</v>
      </c>
    </row>
    <row r="12" spans="2:8" s="1" customFormat="1" ht="21" customHeight="1">
      <c r="B12" s="15" t="s">
        <v>13</v>
      </c>
      <c r="C12" s="19" t="s">
        <v>14</v>
      </c>
      <c r="D12" s="17">
        <f>$D15-6</f>
        <v>38963.25</v>
      </c>
      <c r="E12" s="18">
        <f t="shared" si="0"/>
        <v>1</v>
      </c>
      <c r="F12" s="32">
        <f t="shared" si="1"/>
        <v>38961.25</v>
      </c>
      <c r="G12" s="33">
        <f t="shared" si="2"/>
        <v>6</v>
      </c>
      <c r="H12" s="34">
        <f t="shared" si="3"/>
        <v>-39</v>
      </c>
    </row>
    <row r="13" spans="2:8" s="1" customFormat="1" ht="21" customHeight="1">
      <c r="B13" s="15" t="s">
        <v>15</v>
      </c>
      <c r="C13" s="16" t="s">
        <v>16</v>
      </c>
      <c r="D13" s="17">
        <f>$D12+1</f>
        <v>38964.25</v>
      </c>
      <c r="E13" s="18">
        <f t="shared" si="0"/>
        <v>2</v>
      </c>
      <c r="F13" s="32">
        <f t="shared" si="1"/>
        <v>38964.25</v>
      </c>
      <c r="G13" s="33">
        <f t="shared" si="2"/>
        <v>2</v>
      </c>
      <c r="H13" s="34">
        <f t="shared" si="3"/>
        <v>-36</v>
      </c>
    </row>
    <row r="14" spans="2:8" s="1" customFormat="1" ht="21" customHeight="1">
      <c r="B14" s="15" t="s">
        <v>17</v>
      </c>
      <c r="C14" s="16" t="s">
        <v>18</v>
      </c>
      <c r="D14" s="17">
        <f>$D15</f>
        <v>38969.25</v>
      </c>
      <c r="E14" s="18">
        <f t="shared" si="0"/>
        <v>7</v>
      </c>
      <c r="F14" s="32">
        <f t="shared" si="1"/>
        <v>38968.25</v>
      </c>
      <c r="G14" s="33">
        <f t="shared" si="2"/>
        <v>6</v>
      </c>
      <c r="H14" s="34">
        <f t="shared" si="3"/>
        <v>-32</v>
      </c>
    </row>
    <row r="15" spans="2:8" s="1" customFormat="1" ht="21" customHeight="1">
      <c r="B15" s="15" t="s">
        <v>19</v>
      </c>
      <c r="C15" s="16" t="s">
        <v>20</v>
      </c>
      <c r="D15" s="17">
        <f>$D21-30</f>
        <v>38969.25</v>
      </c>
      <c r="E15" s="18">
        <f t="shared" si="0"/>
        <v>7</v>
      </c>
      <c r="F15" s="32">
        <f t="shared" si="1"/>
        <v>38968.25</v>
      </c>
      <c r="G15" s="33">
        <f t="shared" si="2"/>
        <v>6</v>
      </c>
      <c r="H15" s="34">
        <f t="shared" si="3"/>
        <v>-32</v>
      </c>
    </row>
    <row r="16" spans="2:8" s="1" customFormat="1" ht="21" customHeight="1">
      <c r="B16" s="15" t="s">
        <v>21</v>
      </c>
      <c r="C16" s="16" t="s">
        <v>22</v>
      </c>
      <c r="D16" s="17">
        <f>$D15</f>
        <v>38969.25</v>
      </c>
      <c r="E16" s="18">
        <f t="shared" si="0"/>
        <v>7</v>
      </c>
      <c r="F16" s="32">
        <f t="shared" si="1"/>
        <v>38968.25</v>
      </c>
      <c r="G16" s="33">
        <f t="shared" si="2"/>
        <v>6</v>
      </c>
      <c r="H16" s="34">
        <f t="shared" si="3"/>
        <v>-32</v>
      </c>
    </row>
    <row r="17" spans="2:8" s="1" customFormat="1" ht="21" customHeight="1">
      <c r="B17" s="15" t="s">
        <v>23</v>
      </c>
      <c r="C17" s="16" t="s">
        <v>24</v>
      </c>
      <c r="D17" s="17">
        <f>$D16+1</f>
        <v>38970.25</v>
      </c>
      <c r="E17" s="18">
        <f t="shared" si="0"/>
        <v>1</v>
      </c>
      <c r="F17" s="32">
        <f t="shared" si="1"/>
        <v>38968.25</v>
      </c>
      <c r="G17" s="33">
        <f t="shared" si="2"/>
        <v>6</v>
      </c>
      <c r="H17" s="34">
        <f t="shared" si="3"/>
        <v>-32</v>
      </c>
    </row>
    <row r="18" spans="2:8" s="1" customFormat="1" ht="21" customHeight="1">
      <c r="B18" s="15" t="s">
        <v>25</v>
      </c>
      <c r="C18" s="16" t="s">
        <v>26</v>
      </c>
      <c r="D18" s="17">
        <f>$D17+1</f>
        <v>38971.25</v>
      </c>
      <c r="E18" s="18">
        <f t="shared" si="0"/>
        <v>2</v>
      </c>
      <c r="F18" s="32">
        <f t="shared" si="1"/>
        <v>38971.25</v>
      </c>
      <c r="G18" s="33">
        <f t="shared" si="2"/>
        <v>2</v>
      </c>
      <c r="H18" s="34">
        <f t="shared" si="3"/>
        <v>-29</v>
      </c>
    </row>
    <row r="19" spans="2:8" s="1" customFormat="1" ht="21" customHeight="1">
      <c r="B19" s="15" t="s">
        <v>27</v>
      </c>
      <c r="C19" s="19" t="s">
        <v>28</v>
      </c>
      <c r="D19" s="17">
        <f>$D15+15</f>
        <v>38984.25</v>
      </c>
      <c r="E19" s="18">
        <f t="shared" si="0"/>
        <v>1</v>
      </c>
      <c r="F19" s="32">
        <f t="shared" si="1"/>
        <v>38982.25</v>
      </c>
      <c r="G19" s="33">
        <f t="shared" si="2"/>
        <v>6</v>
      </c>
      <c r="H19" s="34">
        <f t="shared" si="3"/>
        <v>-18</v>
      </c>
    </row>
    <row r="20" spans="2:8" s="1" customFormat="1" ht="21" customHeight="1">
      <c r="B20" s="15" t="s">
        <v>29</v>
      </c>
      <c r="C20" s="16" t="s">
        <v>30</v>
      </c>
      <c r="D20" s="17">
        <f>$D22-3</f>
        <v>38997.25</v>
      </c>
      <c r="E20" s="18">
        <f t="shared" si="0"/>
        <v>7</v>
      </c>
      <c r="F20" s="32">
        <f t="shared" si="1"/>
        <v>38996.25</v>
      </c>
      <c r="G20" s="33">
        <f t="shared" si="2"/>
        <v>6</v>
      </c>
      <c r="H20" s="34">
        <f t="shared" si="3"/>
        <v>-4</v>
      </c>
    </row>
    <row r="21" spans="2:8" s="1" customFormat="1" ht="21" customHeight="1">
      <c r="B21" s="20" t="s">
        <v>31</v>
      </c>
      <c r="C21" s="21" t="s">
        <v>32</v>
      </c>
      <c r="D21" s="17">
        <f>$C$2+365.25-1</f>
        <v>38999.25</v>
      </c>
      <c r="E21" s="18">
        <f>WEEKDAY(D21)</f>
        <v>2</v>
      </c>
      <c r="F21" s="32">
        <f>IF(E21=7,D21-1,IF(E21=1,D21-2,D21))</f>
        <v>38999.25</v>
      </c>
      <c r="G21" s="33">
        <f>WEEKDAY(F21)</f>
        <v>2</v>
      </c>
      <c r="H21" s="34">
        <f t="shared" si="3"/>
        <v>-1</v>
      </c>
    </row>
    <row r="22" spans="2:8" s="1" customFormat="1" ht="21" customHeight="1">
      <c r="B22" s="15" t="s">
        <v>33</v>
      </c>
      <c r="C22" s="16" t="s">
        <v>34</v>
      </c>
      <c r="D22" s="17">
        <f>$D21+1</f>
        <v>39000.25</v>
      </c>
      <c r="E22" s="18">
        <f t="shared" si="0"/>
        <v>3</v>
      </c>
      <c r="F22" s="32">
        <f t="shared" si="1"/>
        <v>39000.25</v>
      </c>
      <c r="G22" s="33">
        <f t="shared" si="2"/>
        <v>3</v>
      </c>
      <c r="H22" s="34">
        <f t="shared" si="3"/>
        <v>0</v>
      </c>
    </row>
    <row r="23" spans="2:8" s="1" customFormat="1" ht="21" customHeight="1">
      <c r="B23" s="15" t="s">
        <v>35</v>
      </c>
      <c r="C23" s="16" t="s">
        <v>36</v>
      </c>
      <c r="D23" s="17">
        <f>$D22</f>
        <v>39000.25</v>
      </c>
      <c r="E23" s="18">
        <f t="shared" si="0"/>
        <v>3</v>
      </c>
      <c r="F23" s="32">
        <f t="shared" si="1"/>
        <v>39000.25</v>
      </c>
      <c r="G23" s="33">
        <f t="shared" si="2"/>
        <v>3</v>
      </c>
      <c r="H23" s="34">
        <f t="shared" si="3"/>
        <v>0</v>
      </c>
    </row>
    <row r="24" spans="2:8" s="1" customFormat="1" ht="21" customHeight="1" thickBot="1">
      <c r="B24" s="22" t="s">
        <v>37</v>
      </c>
      <c r="C24" s="23" t="s">
        <v>38</v>
      </c>
      <c r="D24" s="24">
        <f>$D22+10</f>
        <v>39010.25</v>
      </c>
      <c r="E24" s="25">
        <f t="shared" si="0"/>
        <v>6</v>
      </c>
      <c r="F24" s="35">
        <f t="shared" si="1"/>
        <v>39010.25</v>
      </c>
      <c r="G24" s="36">
        <f t="shared" si="2"/>
        <v>6</v>
      </c>
      <c r="H24" s="37">
        <f t="shared" si="3"/>
        <v>10</v>
      </c>
    </row>
    <row r="25" ht="15" thickTop="1"/>
  </sheetData>
  <mergeCells count="5">
    <mergeCell ref="D2:H2"/>
    <mergeCell ref="B4:H4"/>
    <mergeCell ref="D5:H5"/>
    <mergeCell ref="D6:E6"/>
    <mergeCell ref="F6:G6"/>
  </mergeCells>
  <printOptions horizontalCentered="1"/>
  <pageMargins left="0.1968503937007874" right="0.15748031496062992" top="0.4330708661417323" bottom="0.31496062992125984" header="0.2362204724409449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Negro Com. e Ind. de 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Taty</cp:lastModifiedBy>
  <cp:lastPrinted>2005-02-23T17:12:12Z</cp:lastPrinted>
  <dcterms:created xsi:type="dcterms:W3CDTF">2003-04-04T12:51:45Z</dcterms:created>
  <dcterms:modified xsi:type="dcterms:W3CDTF">2005-06-24T20:03:22Z</dcterms:modified>
  <cp:category/>
  <cp:version/>
  <cp:contentType/>
  <cp:contentStatus/>
</cp:coreProperties>
</file>